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185" activeTab="0"/>
  </bookViews>
  <sheets>
    <sheet name="Examples" sheetId="1" r:id="rId1"/>
  </sheets>
  <definedNames>
    <definedName name="_xlnm.Print_Titles" localSheetId="0">'Examples'!$1:$1</definedName>
  </definedNames>
  <calcPr fullCalcOnLoad="1"/>
</workbook>
</file>

<file path=xl/sharedStrings.xml><?xml version="1.0" encoding="utf-8"?>
<sst xmlns="http://schemas.openxmlformats.org/spreadsheetml/2006/main" count="72" uniqueCount="30">
  <si>
    <t>Present Value</t>
  </si>
  <si>
    <t>Reinsurance Credit</t>
  </si>
  <si>
    <t>(after next contract anniversary)</t>
  </si>
  <si>
    <t>Projection Years</t>
  </si>
  <si>
    <t>Before
Anniversary</t>
  </si>
  <si>
    <t>After
Anniversary</t>
  </si>
  <si>
    <t>&lt;= Assumes NAER as the discount rate to solve for present values; set to zero in this example for simplicity</t>
  </si>
  <si>
    <t>Reinsurance Premium - Current</t>
  </si>
  <si>
    <t>Reinsurance Premium - Guaranteed</t>
  </si>
  <si>
    <t>Reinsurance Premium Increase</t>
  </si>
  <si>
    <t>PV(Premium) from Issue</t>
  </si>
  <si>
    <t>Reinsurance Benefit</t>
  </si>
  <si>
    <t>PV(Benefit) from Issue</t>
  </si>
  <si>
    <t>Increased Reinsurance Premium - Current</t>
  </si>
  <si>
    <t>Net Asset Earned Rate (NAER)</t>
  </si>
  <si>
    <t>&lt;= Floored at zero due to not allowing negative credit</t>
  </si>
  <si>
    <t>(Positive credit of 60 reflects benefits collected before reinsurance premiums are increased, plus zero gains after the increase)</t>
  </si>
  <si>
    <r>
      <t>Example 2</t>
    </r>
    <r>
      <rPr>
        <b/>
        <sz val="11"/>
        <color indexed="9"/>
        <rFont val="Calibri"/>
        <family val="2"/>
      </rPr>
      <t xml:space="preserve"> (No increase needed to reinsurance premiums)</t>
    </r>
    <r>
      <rPr>
        <b/>
        <u val="single"/>
        <sz val="11"/>
        <color indexed="9"/>
        <rFont val="Calibri"/>
        <family val="2"/>
      </rPr>
      <t xml:space="preserve">
</t>
    </r>
    <r>
      <rPr>
        <sz val="11"/>
        <color indexed="9"/>
        <rFont val="Calibri"/>
        <family val="2"/>
      </rPr>
      <t>Assume reinsurance benefits and guaranteed premiums are the same as Example 1, but the current scale is 20 greater than Example 1 in all years. In this example, present value of premiums exceeds present value of benefits and therefore, no increase is needed. In addition, rather than a negative reserve credit, the credit is floored at zero.</t>
    </r>
  </si>
  <si>
    <t>(The positive credit of 78 is made up of 60 for '1/2Cx' plus 18 for gains due to the excess of expected mortality over guaranteed premiums)</t>
  </si>
  <si>
    <t>&lt;= Analogous to unearned premium or '1/2Cx'</t>
  </si>
  <si>
    <t>(The positive credit of 15 is made up of 60 for '1/2Cx' in benefits prior to first anniversary, offset by 45 in PV of losses after the first anniversary)</t>
  </si>
  <si>
    <t>&lt;= Reserve credit greater than 1/2Cx due to low guarantees preventing full premium increase;</t>
  </si>
  <si>
    <r>
      <t>Example 1</t>
    </r>
    <r>
      <rPr>
        <b/>
        <sz val="11"/>
        <color indexed="9"/>
        <rFont val="Calibri"/>
        <family val="2"/>
      </rPr>
      <t xml:space="preserve"> (Increase needed to reinsurance premiums)</t>
    </r>
    <r>
      <rPr>
        <b/>
        <u val="single"/>
        <sz val="11"/>
        <color indexed="9"/>
        <rFont val="Calibri"/>
        <family val="2"/>
      </rPr>
      <t xml:space="preserve">
</t>
    </r>
    <r>
      <rPr>
        <sz val="11"/>
        <color indexed="9"/>
        <rFont val="Calibri"/>
        <family val="2"/>
      </rPr>
      <t>Assume reinsurance benefits and premiums are given (current and guaranteed) and expense allowance equals the first year premium. This example shows that a 4% increase is needed for the reinsurance premiums to equal reinsurance benefits as of the next reinsurance contract anniversary. This removes the reinsurance gain after the first anniversary. Therefore, the only credit comes from benefits paid prior to the anniversary (a proxy for 1/2Cx).</t>
    </r>
  </si>
  <si>
    <r>
      <t>Example 4</t>
    </r>
    <r>
      <rPr>
        <b/>
        <sz val="11"/>
        <color indexed="9"/>
        <rFont val="Calibri"/>
        <family val="2"/>
      </rPr>
      <t xml:space="preserve"> (Lower guaranteed premiums)</t>
    </r>
    <r>
      <rPr>
        <b/>
        <u val="single"/>
        <sz val="11"/>
        <color indexed="9"/>
        <rFont val="Calibri"/>
        <family val="2"/>
      </rPr>
      <t xml:space="preserve">
</t>
    </r>
    <r>
      <rPr>
        <sz val="11"/>
        <color indexed="9"/>
        <rFont val="Calibri"/>
        <family val="2"/>
      </rPr>
      <t>Assume reinsurance benefits and current premiums are the same as Example 1, but the there are lower guaranteed premiums than Example 1. Although the solved for increase would otherwise be the same as Example 1, the current premiums will not exceed the guaranteed premiums. This results in a reserve credit greater than the reinsurance benefits projected prior to the next anniversary.</t>
    </r>
  </si>
  <si>
    <t>&lt;= Although no increase to premiums is needed, the credit exceeds zero because '1/2Cx' is partially offset by losses after the first anniversary</t>
  </si>
  <si>
    <t>&lt;= The 4% is the increase before capping premiums at guarantees; in practice, increases should include guarantees</t>
  </si>
  <si>
    <r>
      <t xml:space="preserve">(In this example, guarantees are hit in </t>
    </r>
    <r>
      <rPr>
        <i/>
        <u val="single"/>
        <sz val="9"/>
        <color indexed="8"/>
        <rFont val="Calibri"/>
        <family val="2"/>
      </rPr>
      <t>all</t>
    </r>
    <r>
      <rPr>
        <i/>
        <sz val="9"/>
        <color indexed="8"/>
        <rFont val="Calibri"/>
        <family val="2"/>
      </rPr>
      <t xml:space="preserve"> years, but in practice, increases may only be hit in some years and other years would be further increased)</t>
    </r>
  </si>
  <si>
    <r>
      <t>NYL/NWM VM-20 Reinsurance Increase Proposal</t>
    </r>
    <r>
      <rPr>
        <b/>
        <sz val="16"/>
        <color indexed="62"/>
        <rFont val="Calibri"/>
        <family val="2"/>
      </rPr>
      <t xml:space="preserve"> - Examples</t>
    </r>
    <r>
      <rPr>
        <b/>
        <sz val="3"/>
        <color indexed="62"/>
        <rFont val="Calibri"/>
        <family val="2"/>
      </rPr>
      <t xml:space="preserve"> 
</t>
    </r>
    <r>
      <rPr>
        <i/>
        <sz val="12"/>
        <color indexed="62"/>
        <rFont val="Calibri"/>
        <family val="2"/>
      </rPr>
      <t xml:space="preserve">All examples are:
    -From the cedent perspective, showing the PBR valuation 6 months prior to the next reinsurance treaty anniversary 
    -Assuming treaty is annual pay, with premium due at beginning of year (premium for current year has already been paid)
</t>
    </r>
  </si>
  <si>
    <t>(The credit equals zero because the present value of premiums less benefits is negative, which is floored at zero instead of reflecting a negative credit, per APF)</t>
  </si>
  <si>
    <r>
      <t>Example 3</t>
    </r>
    <r>
      <rPr>
        <b/>
        <sz val="11"/>
        <color indexed="9"/>
        <rFont val="Calibri"/>
        <family val="2"/>
      </rPr>
      <t xml:space="preserve"> (Reserve credit is between zero and '1/2Cx')</t>
    </r>
    <r>
      <rPr>
        <b/>
        <u val="single"/>
        <sz val="11"/>
        <color indexed="9"/>
        <rFont val="Calibri"/>
        <family val="2"/>
      </rPr>
      <t xml:space="preserve">
</t>
    </r>
    <r>
      <rPr>
        <sz val="11"/>
        <color indexed="9"/>
        <rFont val="Calibri"/>
        <family val="2"/>
      </rPr>
      <t>Assume reinsurance benefits and guaranteed premiums are the same as Example 1, but the current scale is 15 greater than Example 1 in all years (instead of 20 greater, as assumed in Example 2). Same as Example 2, present value of premiums exceeds present value of benefits and no increase is needed again. However, '1/2Cx' of 60 is partially offset by a loss of 45 beyond the first reinsurance contract anniversary, resulting in a credit of 15 instead of flooring at zero.</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</si>
</sst>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0.000"/>
  </numFmts>
  <fonts count="56">
    <font>
      <sz val="11"/>
      <color theme="1"/>
      <name val="Calibri"/>
      <family val="2"/>
    </font>
    <font>
      <sz val="11"/>
      <color indexed="8"/>
      <name val="Calibri"/>
      <family val="2"/>
    </font>
    <font>
      <b/>
      <sz val="11"/>
      <color indexed="9"/>
      <name val="Calibri"/>
      <family val="2"/>
    </font>
    <font>
      <sz val="11"/>
      <color indexed="9"/>
      <name val="Calibri"/>
      <family val="2"/>
    </font>
    <font>
      <b/>
      <u val="single"/>
      <sz val="11"/>
      <color indexed="9"/>
      <name val="Calibri"/>
      <family val="2"/>
    </font>
    <font>
      <b/>
      <sz val="16"/>
      <color indexed="62"/>
      <name val="Calibri"/>
      <family val="2"/>
    </font>
    <font>
      <i/>
      <sz val="9"/>
      <color indexed="8"/>
      <name val="Calibri"/>
      <family val="2"/>
    </font>
    <font>
      <i/>
      <sz val="12"/>
      <color indexed="62"/>
      <name val="Calibri"/>
      <family val="2"/>
    </font>
    <font>
      <i/>
      <u val="single"/>
      <sz val="9"/>
      <color indexed="8"/>
      <name val="Calibri"/>
      <family val="2"/>
    </font>
    <font>
      <b/>
      <sz val="3"/>
      <color indexed="62"/>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62"/>
      <name val="Calibri"/>
      <family val="2"/>
    </font>
    <font>
      <sz val="11"/>
      <color indexed="63"/>
      <name val="Calibri"/>
      <family val="2"/>
    </font>
    <font>
      <sz val="9"/>
      <color indexed="8"/>
      <name val="Calibri"/>
      <family val="2"/>
    </font>
    <font>
      <sz val="12"/>
      <color indexed="8"/>
      <name val="Calibri"/>
      <family val="2"/>
    </font>
    <font>
      <b/>
      <sz val="12"/>
      <color indexed="62"/>
      <name val="Calibri"/>
      <family val="2"/>
    </font>
    <font>
      <sz val="11"/>
      <name val="Calibri"/>
      <family val="2"/>
    </font>
    <font>
      <b/>
      <u val="single"/>
      <sz val="16"/>
      <color indexed="62"/>
      <name val="Calibri"/>
      <family val="2"/>
    </font>
    <font>
      <i/>
      <sz val="11"/>
      <color indexed="62"/>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33599D"/>
      <name val="Calibri"/>
      <family val="2"/>
    </font>
    <font>
      <sz val="11"/>
      <color theme="1" tint="0.24998000264167786"/>
      <name val="Calibri"/>
      <family val="2"/>
    </font>
    <font>
      <sz val="9"/>
      <color theme="1"/>
      <name val="Calibri"/>
      <family val="2"/>
    </font>
    <font>
      <sz val="12"/>
      <color theme="1"/>
      <name val="Calibri"/>
      <family val="2"/>
    </font>
    <font>
      <b/>
      <sz val="12"/>
      <color rgb="FF33599D"/>
      <name val="Calibri"/>
      <family val="2"/>
    </font>
    <font>
      <i/>
      <sz val="9"/>
      <color theme="1"/>
      <name val="Calibri"/>
      <family val="2"/>
    </font>
    <font>
      <b/>
      <u val="single"/>
      <sz val="16"/>
      <color theme="4" tint="-0.4999699890613556"/>
      <name val="Calibri"/>
      <family val="2"/>
    </font>
    <font>
      <b/>
      <u val="single"/>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B9"/>
        <bgColor indexed="64"/>
      </patternFill>
    </fill>
    <fill>
      <patternFill patternType="solid">
        <fgColor theme="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tint="-0.24993999302387238"/>
      </left>
      <right>
        <color indexed="63"/>
      </right>
      <top style="thick">
        <color theme="0" tint="-0.24993999302387238"/>
      </top>
      <bottom style="thick">
        <color theme="0" tint="-0.24993999302387238"/>
      </bottom>
    </border>
    <border>
      <left>
        <color indexed="63"/>
      </left>
      <right>
        <color indexed="63"/>
      </right>
      <top style="thick">
        <color theme="0" tint="-0.24993999302387238"/>
      </top>
      <bottom style="thick">
        <color theme="0" tint="-0.24993999302387238"/>
      </bottom>
    </border>
    <border>
      <left>
        <color indexed="63"/>
      </left>
      <right style="thick">
        <color theme="0" tint="-0.24993999302387238"/>
      </right>
      <top style="thick">
        <color theme="0" tint="-0.24993999302387238"/>
      </top>
      <bottom style="thick">
        <color theme="0"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1">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vertical="center" wrapText="1"/>
    </xf>
    <xf numFmtId="1"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vertical="center" indent="1"/>
    </xf>
    <xf numFmtId="1" fontId="48" fillId="0" borderId="0" xfId="0" applyNumberFormat="1"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49" fillId="33" borderId="0" xfId="0" applyFont="1" applyFill="1" applyAlignment="1">
      <alignment horizontal="center"/>
    </xf>
    <xf numFmtId="0" fontId="49" fillId="33" borderId="0" xfId="0" applyFont="1" applyFill="1" applyAlignment="1">
      <alignment horizontal="center" vertical="center"/>
    </xf>
    <xf numFmtId="0" fontId="50" fillId="0" borderId="0" xfId="0" applyFont="1" applyAlignment="1">
      <alignment horizontal="left"/>
    </xf>
    <xf numFmtId="0" fontId="0" fillId="0" borderId="0" xfId="0" applyAlignment="1">
      <alignment horizontal="center" vertical="center"/>
    </xf>
    <xf numFmtId="0" fontId="0" fillId="0" borderId="0" xfId="0" applyAlignment="1">
      <alignment horizontal="center"/>
    </xf>
    <xf numFmtId="0" fontId="51" fillId="0" borderId="0" xfId="0" applyFont="1" applyAlignment="1">
      <alignment horizontal="left" vertical="center" indent="1"/>
    </xf>
    <xf numFmtId="1" fontId="52" fillId="6" borderId="0" xfId="0" applyNumberFormat="1" applyFont="1" applyFill="1" applyAlignment="1">
      <alignment horizontal="center" vertical="center"/>
    </xf>
    <xf numFmtId="0" fontId="0" fillId="0" borderId="0" xfId="0" applyAlignment="1">
      <alignment horizontal="left" indent="1"/>
    </xf>
    <xf numFmtId="9" fontId="29" fillId="0" borderId="0" xfId="0" applyNumberFormat="1" applyFont="1" applyFill="1" applyAlignment="1">
      <alignment horizontal="center"/>
    </xf>
    <xf numFmtId="9" fontId="48" fillId="34" borderId="0" xfId="57" applyNumberFormat="1" applyFont="1" applyFill="1" applyAlignment="1">
      <alignment horizontal="center" vertical="center"/>
    </xf>
    <xf numFmtId="0" fontId="53" fillId="0" borderId="0" xfId="0" applyFont="1" applyAlignment="1">
      <alignment horizontal="left"/>
    </xf>
    <xf numFmtId="0" fontId="53" fillId="0" borderId="0" xfId="0" applyFont="1" applyAlignment="1" quotePrefix="1">
      <alignment horizontal="left"/>
    </xf>
    <xf numFmtId="0" fontId="0" fillId="0" borderId="0" xfId="0" applyAlignment="1">
      <alignment horizontal="center" vertical="center"/>
    </xf>
    <xf numFmtId="0" fontId="50" fillId="0" borderId="0" xfId="0" applyFont="1" applyAlignment="1">
      <alignment horizontal="center" vertical="center" wrapText="1"/>
    </xf>
    <xf numFmtId="0" fontId="0" fillId="0" borderId="0" xfId="0" applyAlignment="1">
      <alignment horizontal="center" vertical="center"/>
    </xf>
    <xf numFmtId="0" fontId="54" fillId="0" borderId="0" xfId="0" applyFont="1" applyBorder="1" applyAlignment="1">
      <alignment vertical="top" wrapText="1"/>
    </xf>
    <xf numFmtId="0" fontId="0" fillId="0" borderId="0" xfId="0" applyBorder="1" applyAlignment="1">
      <alignment wrapText="1"/>
    </xf>
    <xf numFmtId="0" fontId="0" fillId="0" borderId="0" xfId="0" applyAlignment="1">
      <alignment wrapText="1"/>
    </xf>
    <xf numFmtId="0" fontId="55" fillId="35" borderId="10" xfId="0" applyFont="1" applyFill="1" applyBorder="1" applyAlignment="1">
      <alignment horizontal="left" vertical="top" wrapText="1" indent="1"/>
    </xf>
    <xf numFmtId="0" fontId="55" fillId="35" borderId="11" xfId="0" applyFont="1" applyFill="1" applyBorder="1" applyAlignment="1">
      <alignment horizontal="left" vertical="top" wrapText="1" indent="1"/>
    </xf>
    <xf numFmtId="0" fontId="55" fillId="35" borderId="12" xfId="0" applyFont="1" applyFill="1" applyBorder="1" applyAlignment="1">
      <alignment horizontal="left" vertical="top"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5</xdr:row>
      <xdr:rowOff>9525</xdr:rowOff>
    </xdr:from>
    <xdr:to>
      <xdr:col>4</xdr:col>
      <xdr:colOff>685800</xdr:colOff>
      <xdr:row>6</xdr:row>
      <xdr:rowOff>9525</xdr:rowOff>
    </xdr:to>
    <xdr:sp>
      <xdr:nvSpPr>
        <xdr:cNvPr id="1" name="Oval 1"/>
        <xdr:cNvSpPr>
          <a:spLocks/>
        </xdr:cNvSpPr>
      </xdr:nvSpPr>
      <xdr:spPr>
        <a:xfrm>
          <a:off x="3781425" y="2752725"/>
          <a:ext cx="1285875" cy="190500"/>
        </a:xfrm>
        <a:prstGeom prst="ellipse">
          <a:avLst/>
        </a:prstGeom>
        <a:solidFill>
          <a:srgbClr val="4472C4">
            <a:alpha val="0"/>
          </a:srgbClr>
        </a:solidFill>
        <a:ln w="19050" cmpd="sng">
          <a:solidFill>
            <a:srgbClr val="203864">
              <a:alpha val="27058"/>
            </a:srgbClr>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304800</xdr:colOff>
      <xdr:row>1</xdr:row>
      <xdr:rowOff>295275</xdr:rowOff>
    </xdr:from>
    <xdr:to>
      <xdr:col>12</xdr:col>
      <xdr:colOff>600075</xdr:colOff>
      <xdr:row>1</xdr:row>
      <xdr:rowOff>904875</xdr:rowOff>
    </xdr:to>
    <xdr:sp>
      <xdr:nvSpPr>
        <xdr:cNvPr id="2" name="TextBox 4"/>
        <xdr:cNvSpPr txBox="1">
          <a:spLocks noChangeArrowheads="1"/>
        </xdr:cNvSpPr>
      </xdr:nvSpPr>
      <xdr:spPr>
        <a:xfrm>
          <a:off x="7429500" y="1276350"/>
          <a:ext cx="3038475" cy="609600"/>
        </a:xfrm>
        <a:prstGeom prst="rect">
          <a:avLst/>
        </a:prstGeom>
        <a:solidFill>
          <a:srgbClr val="FFFFFF"/>
        </a:solidFill>
        <a:ln w="19050" cmpd="sng">
          <a:solidFill>
            <a:srgbClr val="333F50">
              <a:alpha val="30195"/>
            </a:srgbClr>
          </a:solidFill>
          <a:headEnd type="none"/>
          <a:tailEnd type="none"/>
        </a:ln>
      </xdr:spPr>
      <xdr:txBody>
        <a:bodyPr vertOverflow="clip" wrap="square"/>
        <a:p>
          <a:pPr algn="l">
            <a:defRPr/>
          </a:pPr>
          <a:r>
            <a:rPr lang="en-US" cap="none" sz="1100" b="0" i="1" u="none" baseline="0">
              <a:solidFill>
                <a:srgbClr val="333399"/>
              </a:solidFill>
              <a:latin typeface="Calibri"/>
              <a:ea typeface="Calibri"/>
              <a:cs typeface="Calibri"/>
            </a:rPr>
            <a:t>This</a:t>
          </a:r>
          <a:r>
            <a:rPr lang="en-US" cap="none" sz="1100" b="0" i="1" u="none" baseline="0">
              <a:solidFill>
                <a:srgbClr val="333399"/>
              </a:solidFill>
              <a:latin typeface="Calibri"/>
              <a:ea typeface="Calibri"/>
              <a:cs typeface="Calibri"/>
            </a:rPr>
            <a:t> examples assumes reinsurance benefits of 120 during the first projection year: 60 over the first six months and 60 over the next six months</a:t>
          </a:r>
        </a:p>
      </xdr:txBody>
    </xdr:sp>
    <xdr:clientData/>
  </xdr:twoCellAnchor>
  <xdr:twoCellAnchor>
    <xdr:from>
      <xdr:col>4</xdr:col>
      <xdr:colOff>542925</xdr:colOff>
      <xdr:row>1</xdr:row>
      <xdr:rowOff>904875</xdr:rowOff>
    </xdr:from>
    <xdr:to>
      <xdr:col>10</xdr:col>
      <xdr:colOff>457200</xdr:colOff>
      <xdr:row>5</xdr:row>
      <xdr:rowOff>38100</xdr:rowOff>
    </xdr:to>
    <xdr:sp>
      <xdr:nvSpPr>
        <xdr:cNvPr id="3" name="Straight Arrow Connector 6"/>
        <xdr:cNvSpPr>
          <a:spLocks/>
        </xdr:cNvSpPr>
      </xdr:nvSpPr>
      <xdr:spPr>
        <a:xfrm flipH="1">
          <a:off x="4924425" y="1885950"/>
          <a:ext cx="4029075" cy="895350"/>
        </a:xfrm>
        <a:prstGeom prst="straightConnector1">
          <a:avLst/>
        </a:prstGeom>
        <a:noFill/>
        <a:ln w="15875" cmpd="sng">
          <a:solidFill>
            <a:srgbClr val="203864">
              <a:alpha val="19999"/>
            </a:srgbClr>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69"/>
  <sheetViews>
    <sheetView tabSelected="1" zoomScalePageLayoutView="0" workbookViewId="0" topLeftCell="A1">
      <selection activeCell="M1" sqref="M1"/>
    </sheetView>
  </sheetViews>
  <sheetFormatPr defaultColWidth="9.140625" defaultRowHeight="15"/>
  <cols>
    <col min="1" max="1" width="0.5625" style="0" customWidth="1"/>
    <col min="2" max="2" width="39.57421875" style="0" customWidth="1"/>
    <col min="3" max="3" width="15.28125" style="0" customWidth="1"/>
    <col min="4" max="14" width="10.28125" style="0" customWidth="1"/>
  </cols>
  <sheetData>
    <row r="1" spans="2:9" ht="77.25" customHeight="1" thickBot="1">
      <c r="B1" s="25" t="s">
        <v>27</v>
      </c>
      <c r="C1" s="26"/>
      <c r="D1" s="26"/>
      <c r="E1" s="26"/>
      <c r="F1" s="26"/>
      <c r="G1" s="26"/>
      <c r="H1" s="26"/>
      <c r="I1" s="27"/>
    </row>
    <row r="2" spans="2:14" ht="81.75" customHeight="1" thickBot="1" thickTop="1">
      <c r="B2" s="28" t="s">
        <v>22</v>
      </c>
      <c r="C2" s="29"/>
      <c r="D2" s="29"/>
      <c r="E2" s="29"/>
      <c r="F2" s="29"/>
      <c r="G2" s="29"/>
      <c r="H2" s="30"/>
      <c r="I2" s="13"/>
      <c r="J2" s="9"/>
      <c r="K2" s="9"/>
      <c r="L2" s="9"/>
      <c r="M2" s="9"/>
      <c r="N2" s="9"/>
    </row>
    <row r="3" spans="2:14" ht="7.5" customHeight="1" thickTop="1">
      <c r="B3" s="1"/>
      <c r="C3" s="2"/>
      <c r="D3" s="5"/>
      <c r="E3" s="1"/>
      <c r="F3" s="1"/>
      <c r="G3" s="1"/>
      <c r="H3" s="1"/>
      <c r="I3" s="1"/>
      <c r="J3" s="1"/>
      <c r="K3" s="1"/>
      <c r="L3" s="1"/>
      <c r="M3" s="1"/>
      <c r="N3" s="1"/>
    </row>
    <row r="4" spans="2:14" ht="18" customHeight="1">
      <c r="B4" s="24" t="s">
        <v>3</v>
      </c>
      <c r="C4" s="13" t="s">
        <v>0</v>
      </c>
      <c r="D4" s="24">
        <v>1</v>
      </c>
      <c r="E4" s="24"/>
      <c r="F4" s="24">
        <v>2</v>
      </c>
      <c r="G4" s="24">
        <f>F4+1</f>
        <v>3</v>
      </c>
      <c r="H4" s="24">
        <f>G4+1</f>
        <v>4</v>
      </c>
      <c r="I4" s="24">
        <f aca="true" t="shared" si="0" ref="I4:N4">H4+1</f>
        <v>5</v>
      </c>
      <c r="J4" s="24">
        <f t="shared" si="0"/>
        <v>6</v>
      </c>
      <c r="K4" s="24">
        <f t="shared" si="0"/>
        <v>7</v>
      </c>
      <c r="L4" s="24">
        <f t="shared" si="0"/>
        <v>8</v>
      </c>
      <c r="M4" s="24">
        <f t="shared" si="0"/>
        <v>9</v>
      </c>
      <c r="N4" s="24">
        <f t="shared" si="0"/>
        <v>10</v>
      </c>
    </row>
    <row r="5" spans="2:14" ht="31.5" customHeight="1">
      <c r="B5" s="24"/>
      <c r="C5" s="23" t="s">
        <v>2</v>
      </c>
      <c r="D5" s="23" t="s">
        <v>4</v>
      </c>
      <c r="E5" s="23" t="s">
        <v>5</v>
      </c>
      <c r="F5" s="24"/>
      <c r="G5" s="24"/>
      <c r="H5" s="24"/>
      <c r="I5" s="24"/>
      <c r="J5" s="24"/>
      <c r="K5" s="24"/>
      <c r="L5" s="24"/>
      <c r="M5" s="24"/>
      <c r="N5" s="24"/>
    </row>
    <row r="6" spans="2:14" ht="15">
      <c r="B6" s="6" t="s">
        <v>11</v>
      </c>
      <c r="C6" s="7">
        <f>NPV($C$12,$E6:$N6)*(1+$C$12)^0.5</f>
        <v>2805</v>
      </c>
      <c r="D6" s="10">
        <v>60</v>
      </c>
      <c r="E6" s="11">
        <v>60</v>
      </c>
      <c r="F6" s="11">
        <v>170</v>
      </c>
      <c r="G6" s="11">
        <v>215</v>
      </c>
      <c r="H6" s="11">
        <v>250</v>
      </c>
      <c r="I6" s="11">
        <v>285</v>
      </c>
      <c r="J6" s="11">
        <v>315</v>
      </c>
      <c r="K6" s="11">
        <v>340</v>
      </c>
      <c r="L6" s="11">
        <v>365</v>
      </c>
      <c r="M6" s="11">
        <v>390</v>
      </c>
      <c r="N6" s="11">
        <v>415</v>
      </c>
    </row>
    <row r="7" spans="2:14" ht="15">
      <c r="B7" s="6" t="s">
        <v>7</v>
      </c>
      <c r="C7" s="7">
        <f>NPV($C$12,$E7:$N7)*(1+$C$12)^0.5</f>
        <v>2700</v>
      </c>
      <c r="D7" s="10">
        <v>0</v>
      </c>
      <c r="E7" s="11">
        <v>80</v>
      </c>
      <c r="F7" s="11">
        <v>130</v>
      </c>
      <c r="G7" s="11">
        <v>175</v>
      </c>
      <c r="H7" s="11">
        <v>220</v>
      </c>
      <c r="I7" s="11">
        <v>260</v>
      </c>
      <c r="J7" s="11">
        <v>300</v>
      </c>
      <c r="K7" s="11">
        <v>340</v>
      </c>
      <c r="L7" s="11">
        <v>370</v>
      </c>
      <c r="M7" s="11">
        <v>400</v>
      </c>
      <c r="N7" s="11">
        <v>425</v>
      </c>
    </row>
    <row r="8" spans="2:14" ht="15">
      <c r="B8" s="6" t="s">
        <v>8</v>
      </c>
      <c r="C8" s="7">
        <f>NPV($C$12,$E8:$N8)*(1+$C$12)^0.5</f>
        <v>5400</v>
      </c>
      <c r="D8" s="10">
        <v>0</v>
      </c>
      <c r="E8" s="11">
        <v>160</v>
      </c>
      <c r="F8" s="11">
        <v>260</v>
      </c>
      <c r="G8" s="11">
        <v>350</v>
      </c>
      <c r="H8" s="11">
        <v>440</v>
      </c>
      <c r="I8" s="11">
        <v>520</v>
      </c>
      <c r="J8" s="11">
        <v>600</v>
      </c>
      <c r="K8" s="11">
        <v>680</v>
      </c>
      <c r="L8" s="11">
        <v>740</v>
      </c>
      <c r="M8" s="11">
        <v>800</v>
      </c>
      <c r="N8" s="11">
        <v>850</v>
      </c>
    </row>
    <row r="9" spans="2:14" ht="15">
      <c r="B9" s="6"/>
      <c r="C9" s="7"/>
      <c r="D9" s="5"/>
      <c r="E9" s="1"/>
      <c r="F9" s="1"/>
      <c r="G9" s="1"/>
      <c r="H9" s="1"/>
      <c r="I9" s="1"/>
      <c r="J9" s="1"/>
      <c r="K9" s="1"/>
      <c r="L9" s="1"/>
      <c r="M9" s="1"/>
      <c r="N9" s="1"/>
    </row>
    <row r="10" spans="2:14" ht="15">
      <c r="B10" s="6" t="s">
        <v>13</v>
      </c>
      <c r="C10" s="7">
        <f>NPV($C$12,$E10:$N10)*(1+$C$12)^0.5</f>
        <v>2805</v>
      </c>
      <c r="D10" s="7">
        <f aca="true" t="shared" si="1" ref="D10:N10">MIN((1+$C$13)*D7,D8)</f>
        <v>0</v>
      </c>
      <c r="E10" s="7">
        <f t="shared" si="1"/>
        <v>83.11111111111111</v>
      </c>
      <c r="F10" s="7">
        <f t="shared" si="1"/>
        <v>135.05555555555557</v>
      </c>
      <c r="G10" s="7">
        <f t="shared" si="1"/>
        <v>181.80555555555557</v>
      </c>
      <c r="H10" s="7">
        <f t="shared" si="1"/>
        <v>228.55555555555557</v>
      </c>
      <c r="I10" s="7">
        <f t="shared" si="1"/>
        <v>270.11111111111114</v>
      </c>
      <c r="J10" s="7">
        <f t="shared" si="1"/>
        <v>311.6666666666667</v>
      </c>
      <c r="K10" s="7">
        <f t="shared" si="1"/>
        <v>353.22222222222223</v>
      </c>
      <c r="L10" s="7">
        <f t="shared" si="1"/>
        <v>384.3888888888889</v>
      </c>
      <c r="M10" s="7">
        <f t="shared" si="1"/>
        <v>415.5555555555556</v>
      </c>
      <c r="N10" s="7">
        <f t="shared" si="1"/>
        <v>441.5277777777778</v>
      </c>
    </row>
    <row r="11" spans="2:14" ht="15">
      <c r="B11" s="6"/>
      <c r="C11" s="7"/>
      <c r="D11" s="5"/>
      <c r="E11" s="3"/>
      <c r="F11" s="3"/>
      <c r="G11" s="3"/>
      <c r="H11" s="3"/>
      <c r="I11" s="3"/>
      <c r="J11" s="3"/>
      <c r="K11" s="3"/>
      <c r="L11" s="3"/>
      <c r="M11" s="3"/>
      <c r="N11" s="3"/>
    </row>
    <row r="12" spans="2:14" ht="15">
      <c r="B12" s="17" t="s">
        <v>14</v>
      </c>
      <c r="C12" s="18">
        <v>0</v>
      </c>
      <c r="D12" s="12" t="s">
        <v>6</v>
      </c>
      <c r="G12" s="9"/>
      <c r="H12" s="9"/>
      <c r="I12" s="9"/>
      <c r="J12" s="9"/>
      <c r="K12" s="9"/>
      <c r="L12" s="9"/>
      <c r="M12" s="9"/>
      <c r="N12" s="9"/>
    </row>
    <row r="13" spans="2:14" ht="15">
      <c r="B13" s="6" t="s">
        <v>9</v>
      </c>
      <c r="C13" s="19">
        <f>MAX((C6/C7-1),0)</f>
        <v>0.03888888888888897</v>
      </c>
      <c r="D13" s="5"/>
      <c r="E13" s="1"/>
      <c r="F13" s="1"/>
      <c r="G13" s="9"/>
      <c r="H13" s="9"/>
      <c r="I13" s="9"/>
      <c r="J13" s="9"/>
      <c r="K13" s="9"/>
      <c r="L13" s="9"/>
      <c r="M13" s="9"/>
      <c r="N13" s="9"/>
    </row>
    <row r="14" spans="2:14" ht="15">
      <c r="B14" s="6" t="s">
        <v>12</v>
      </c>
      <c r="C14" s="7">
        <f>NPV($C$12,$D6+$E6,$F6:$N6)*(1+$C$12)^0.5</f>
        <v>2865</v>
      </c>
      <c r="D14" s="5"/>
      <c r="E14" s="3"/>
      <c r="F14" s="3"/>
      <c r="G14" s="3"/>
      <c r="H14" s="3"/>
      <c r="I14" s="3"/>
      <c r="J14" s="3"/>
      <c r="K14" s="3"/>
      <c r="L14" s="3"/>
      <c r="M14" s="3"/>
      <c r="N14" s="3"/>
    </row>
    <row r="15" spans="2:14" ht="15">
      <c r="B15" s="6" t="s">
        <v>10</v>
      </c>
      <c r="C15" s="7">
        <f>NPV($C$12,$D10+$E10,$F10:$N10)*(1+$C$12)^0.5</f>
        <v>2805</v>
      </c>
      <c r="D15" s="5"/>
      <c r="E15" s="3"/>
      <c r="F15" s="3"/>
      <c r="G15" s="3"/>
      <c r="H15" s="3"/>
      <c r="I15" s="3"/>
      <c r="J15" s="3"/>
      <c r="K15" s="3"/>
      <c r="L15" s="3"/>
      <c r="M15" s="3"/>
      <c r="N15" s="3"/>
    </row>
    <row r="16" spans="2:14" ht="15.75">
      <c r="B16" s="15" t="s">
        <v>1</v>
      </c>
      <c r="C16" s="16">
        <f>MAX(C14-C15,0)</f>
        <v>60</v>
      </c>
      <c r="D16" s="12" t="s">
        <v>19</v>
      </c>
      <c r="E16" s="3"/>
      <c r="F16" s="3"/>
      <c r="G16" s="3"/>
      <c r="H16" s="3"/>
      <c r="I16" s="3"/>
      <c r="J16" s="3"/>
      <c r="K16" s="3"/>
      <c r="L16" s="3"/>
      <c r="M16" s="3"/>
      <c r="N16" s="3"/>
    </row>
    <row r="17" spans="2:14" ht="15">
      <c r="B17" s="6"/>
      <c r="C17" s="7"/>
      <c r="D17" s="20" t="s">
        <v>16</v>
      </c>
      <c r="E17" s="3"/>
      <c r="F17" s="3"/>
      <c r="G17" s="3"/>
      <c r="H17" s="3"/>
      <c r="I17" s="3"/>
      <c r="J17" s="3"/>
      <c r="K17" s="3"/>
      <c r="L17" s="3"/>
      <c r="M17" s="3"/>
      <c r="N17" s="3"/>
    </row>
    <row r="18" spans="2:14" ht="6.75" customHeight="1" thickBot="1">
      <c r="B18" s="9"/>
      <c r="C18" s="2"/>
      <c r="D18" s="4"/>
      <c r="E18" s="4"/>
      <c r="F18" s="9"/>
      <c r="G18" s="9"/>
      <c r="H18" s="9"/>
      <c r="I18" s="9"/>
      <c r="J18" s="9"/>
      <c r="K18" s="9"/>
      <c r="L18" s="9"/>
      <c r="M18" s="9"/>
      <c r="N18" s="9"/>
    </row>
    <row r="19" spans="2:14" ht="81.75" customHeight="1" thickBot="1" thickTop="1">
      <c r="B19" s="28" t="s">
        <v>17</v>
      </c>
      <c r="C19" s="29"/>
      <c r="D19" s="29"/>
      <c r="E19" s="29"/>
      <c r="F19" s="29"/>
      <c r="G19" s="29"/>
      <c r="H19" s="30"/>
      <c r="I19" s="9"/>
      <c r="J19" s="9"/>
      <c r="K19" s="9"/>
      <c r="L19" s="9"/>
      <c r="M19" s="9"/>
      <c r="N19" s="9"/>
    </row>
    <row r="20" spans="2:14" ht="7.5" customHeight="1" thickTop="1">
      <c r="B20" s="9"/>
      <c r="C20" s="2"/>
      <c r="D20" s="8"/>
      <c r="E20" s="9"/>
      <c r="F20" s="9"/>
      <c r="G20" s="9"/>
      <c r="H20" s="9"/>
      <c r="I20" s="9"/>
      <c r="J20" s="9"/>
      <c r="K20" s="9"/>
      <c r="L20" s="9"/>
      <c r="M20" s="9"/>
      <c r="N20" s="9"/>
    </row>
    <row r="21" spans="2:14" ht="18" customHeight="1">
      <c r="B21" s="24" t="s">
        <v>3</v>
      </c>
      <c r="C21" s="13" t="s">
        <v>0</v>
      </c>
      <c r="D21" s="24">
        <v>1</v>
      </c>
      <c r="E21" s="24"/>
      <c r="F21" s="24">
        <v>2</v>
      </c>
      <c r="G21" s="24">
        <f aca="true" t="shared" si="2" ref="G21:N21">F21+1</f>
        <v>3</v>
      </c>
      <c r="H21" s="24">
        <f>G21+1</f>
        <v>4</v>
      </c>
      <c r="I21" s="24">
        <f t="shared" si="2"/>
        <v>5</v>
      </c>
      <c r="J21" s="24">
        <f t="shared" si="2"/>
        <v>6</v>
      </c>
      <c r="K21" s="24">
        <f t="shared" si="2"/>
        <v>7</v>
      </c>
      <c r="L21" s="24">
        <f t="shared" si="2"/>
        <v>8</v>
      </c>
      <c r="M21" s="24">
        <f t="shared" si="2"/>
        <v>9</v>
      </c>
      <c r="N21" s="24">
        <f t="shared" si="2"/>
        <v>10</v>
      </c>
    </row>
    <row r="22" spans="2:14" ht="31.5" customHeight="1">
      <c r="B22" s="24"/>
      <c r="C22" s="23" t="s">
        <v>2</v>
      </c>
      <c r="D22" s="23" t="s">
        <v>4</v>
      </c>
      <c r="E22" s="23" t="s">
        <v>5</v>
      </c>
      <c r="F22" s="24"/>
      <c r="G22" s="24"/>
      <c r="H22" s="24"/>
      <c r="I22" s="24"/>
      <c r="J22" s="24"/>
      <c r="K22" s="24"/>
      <c r="L22" s="24"/>
      <c r="M22" s="24"/>
      <c r="N22" s="24"/>
    </row>
    <row r="23" spans="2:14" ht="15">
      <c r="B23" s="6" t="s">
        <v>11</v>
      </c>
      <c r="C23" s="7">
        <f>NPV($C$29,$E23:$N23)*(1+$C$29)^0.5</f>
        <v>2805</v>
      </c>
      <c r="D23" s="10">
        <f>D6</f>
        <v>60</v>
      </c>
      <c r="E23" s="11">
        <f aca="true" t="shared" si="3" ref="E23:N23">E6</f>
        <v>60</v>
      </c>
      <c r="F23" s="11">
        <f t="shared" si="3"/>
        <v>170</v>
      </c>
      <c r="G23" s="11">
        <f t="shared" si="3"/>
        <v>215</v>
      </c>
      <c r="H23" s="11">
        <f t="shared" si="3"/>
        <v>250</v>
      </c>
      <c r="I23" s="11">
        <f t="shared" si="3"/>
        <v>285</v>
      </c>
      <c r="J23" s="11">
        <f t="shared" si="3"/>
        <v>315</v>
      </c>
      <c r="K23" s="11">
        <f t="shared" si="3"/>
        <v>340</v>
      </c>
      <c r="L23" s="11">
        <f t="shared" si="3"/>
        <v>365</v>
      </c>
      <c r="M23" s="11">
        <f t="shared" si="3"/>
        <v>390</v>
      </c>
      <c r="N23" s="11">
        <f t="shared" si="3"/>
        <v>415</v>
      </c>
    </row>
    <row r="24" spans="2:14" ht="15">
      <c r="B24" s="6" t="s">
        <v>7</v>
      </c>
      <c r="C24" s="7">
        <f>NPV($C$29,$E24:$N24)*(1+$C$29)^0.5</f>
        <v>2900</v>
      </c>
      <c r="D24" s="10">
        <v>0</v>
      </c>
      <c r="E24" s="11">
        <f>E7+20</f>
        <v>100</v>
      </c>
      <c r="F24" s="11">
        <f aca="true" t="shared" si="4" ref="F24:N24">F7+20</f>
        <v>150</v>
      </c>
      <c r="G24" s="11">
        <f t="shared" si="4"/>
        <v>195</v>
      </c>
      <c r="H24" s="11">
        <f t="shared" si="4"/>
        <v>240</v>
      </c>
      <c r="I24" s="11">
        <f t="shared" si="4"/>
        <v>280</v>
      </c>
      <c r="J24" s="11">
        <f t="shared" si="4"/>
        <v>320</v>
      </c>
      <c r="K24" s="11">
        <f t="shared" si="4"/>
        <v>360</v>
      </c>
      <c r="L24" s="11">
        <f t="shared" si="4"/>
        <v>390</v>
      </c>
      <c r="M24" s="11">
        <f t="shared" si="4"/>
        <v>420</v>
      </c>
      <c r="N24" s="11">
        <f t="shared" si="4"/>
        <v>445</v>
      </c>
    </row>
    <row r="25" spans="2:14" ht="15">
      <c r="B25" s="6" t="s">
        <v>8</v>
      </c>
      <c r="C25" s="7">
        <f>NPV($C$29,$E25:$N25)*(1+$C$29)^0.5</f>
        <v>5400</v>
      </c>
      <c r="D25" s="10">
        <f>D8</f>
        <v>0</v>
      </c>
      <c r="E25" s="11">
        <f aca="true" t="shared" si="5" ref="E25:N25">E8</f>
        <v>160</v>
      </c>
      <c r="F25" s="11">
        <f t="shared" si="5"/>
        <v>260</v>
      </c>
      <c r="G25" s="11">
        <f t="shared" si="5"/>
        <v>350</v>
      </c>
      <c r="H25" s="11">
        <f t="shared" si="5"/>
        <v>440</v>
      </c>
      <c r="I25" s="11">
        <f t="shared" si="5"/>
        <v>520</v>
      </c>
      <c r="J25" s="11">
        <f t="shared" si="5"/>
        <v>600</v>
      </c>
      <c r="K25" s="11">
        <f t="shared" si="5"/>
        <v>680</v>
      </c>
      <c r="L25" s="11">
        <f t="shared" si="5"/>
        <v>740</v>
      </c>
      <c r="M25" s="11">
        <f t="shared" si="5"/>
        <v>800</v>
      </c>
      <c r="N25" s="11">
        <f t="shared" si="5"/>
        <v>850</v>
      </c>
    </row>
    <row r="26" spans="2:14" ht="15">
      <c r="B26" s="6"/>
      <c r="C26" s="7"/>
      <c r="D26" s="5"/>
      <c r="E26" s="1"/>
      <c r="F26" s="1"/>
      <c r="G26" s="1"/>
      <c r="H26" s="1"/>
      <c r="I26" s="1"/>
      <c r="J26" s="1"/>
      <c r="K26" s="1"/>
      <c r="L26" s="1"/>
      <c r="M26" s="1"/>
      <c r="N26" s="1"/>
    </row>
    <row r="27" spans="2:14" ht="15">
      <c r="B27" s="6" t="s">
        <v>13</v>
      </c>
      <c r="C27" s="7">
        <f>NPV($C$29,$E27:$N27)*(1+$C$29)^0.5</f>
        <v>2900</v>
      </c>
      <c r="D27" s="7">
        <f aca="true" t="shared" si="6" ref="D27:N27">MIN((1+$C$30)*D24,D25)</f>
        <v>0</v>
      </c>
      <c r="E27" s="7">
        <f t="shared" si="6"/>
        <v>100</v>
      </c>
      <c r="F27" s="7">
        <f t="shared" si="6"/>
        <v>150</v>
      </c>
      <c r="G27" s="7">
        <f t="shared" si="6"/>
        <v>195</v>
      </c>
      <c r="H27" s="7">
        <f t="shared" si="6"/>
        <v>240</v>
      </c>
      <c r="I27" s="7">
        <f t="shared" si="6"/>
        <v>280</v>
      </c>
      <c r="J27" s="7">
        <f t="shared" si="6"/>
        <v>320</v>
      </c>
      <c r="K27" s="7">
        <f t="shared" si="6"/>
        <v>360</v>
      </c>
      <c r="L27" s="7">
        <f t="shared" si="6"/>
        <v>390</v>
      </c>
      <c r="M27" s="7">
        <f t="shared" si="6"/>
        <v>420</v>
      </c>
      <c r="N27" s="7">
        <f t="shared" si="6"/>
        <v>445</v>
      </c>
    </row>
    <row r="28" spans="2:14" ht="15">
      <c r="B28" s="6"/>
      <c r="C28" s="7"/>
      <c r="D28" s="5"/>
      <c r="E28" s="3"/>
      <c r="F28" s="3"/>
      <c r="G28" s="3"/>
      <c r="H28" s="3"/>
      <c r="I28" s="3"/>
      <c r="J28" s="3"/>
      <c r="K28" s="3"/>
      <c r="L28" s="3"/>
      <c r="M28" s="3"/>
      <c r="N28" s="3"/>
    </row>
    <row r="29" spans="2:3" ht="15">
      <c r="B29" s="17" t="s">
        <v>14</v>
      </c>
      <c r="C29" s="18">
        <v>0</v>
      </c>
    </row>
    <row r="30" spans="2:14" ht="15">
      <c r="B30" s="6" t="s">
        <v>9</v>
      </c>
      <c r="C30" s="19">
        <f>MAX((C23/C24-1),0)</f>
        <v>0</v>
      </c>
      <c r="D30" s="5"/>
      <c r="E30" s="1"/>
      <c r="F30" s="1"/>
      <c r="G30" s="1"/>
      <c r="H30" s="1"/>
      <c r="I30" s="1"/>
      <c r="J30" s="1"/>
      <c r="K30" s="1"/>
      <c r="L30" s="1"/>
      <c r="M30" s="1"/>
      <c r="N30" s="1"/>
    </row>
    <row r="31" spans="2:14" ht="15">
      <c r="B31" s="6" t="s">
        <v>12</v>
      </c>
      <c r="C31" s="7">
        <f>NPV($C$29,$D23+$E23,$F23:$N23)*(1+$C$29)^0.5</f>
        <v>2865</v>
      </c>
      <c r="D31" s="5"/>
      <c r="E31" s="3"/>
      <c r="F31" s="3"/>
      <c r="G31" s="3"/>
      <c r="H31" s="3"/>
      <c r="I31" s="3"/>
      <c r="J31" s="3"/>
      <c r="K31" s="3"/>
      <c r="L31" s="3"/>
      <c r="M31" s="3"/>
      <c r="N31" s="3"/>
    </row>
    <row r="32" spans="2:14" ht="15">
      <c r="B32" s="6" t="s">
        <v>10</v>
      </c>
      <c r="C32" s="7">
        <f>NPV($C$29,$D27+$E27,$F27:$N27)*(1+$C$29)^0.5</f>
        <v>2900</v>
      </c>
      <c r="D32" s="5"/>
      <c r="E32" s="3"/>
      <c r="F32" s="3"/>
      <c r="G32" s="3"/>
      <c r="H32" s="3"/>
      <c r="I32" s="3"/>
      <c r="J32" s="3"/>
      <c r="K32" s="3"/>
      <c r="L32" s="3"/>
      <c r="M32" s="3"/>
      <c r="N32" s="3"/>
    </row>
    <row r="33" spans="2:14" ht="15.75">
      <c r="B33" s="15" t="s">
        <v>1</v>
      </c>
      <c r="C33" s="16">
        <f>MAX(C31-C32,0)</f>
        <v>0</v>
      </c>
      <c r="D33" s="12" t="s">
        <v>15</v>
      </c>
      <c r="E33" s="3"/>
      <c r="F33" s="3"/>
      <c r="G33" s="3"/>
      <c r="H33" s="3"/>
      <c r="I33" s="3"/>
      <c r="J33" s="3"/>
      <c r="K33" s="3"/>
      <c r="L33" s="3"/>
      <c r="M33" s="3"/>
      <c r="N33" s="3"/>
    </row>
    <row r="34" spans="2:14" ht="15">
      <c r="B34" s="6"/>
      <c r="C34" s="7"/>
      <c r="D34" s="20" t="s">
        <v>28</v>
      </c>
      <c r="E34" s="3"/>
      <c r="F34" s="3"/>
      <c r="G34" s="3"/>
      <c r="H34" s="3"/>
      <c r="I34" s="3"/>
      <c r="J34" s="3"/>
      <c r="K34" s="3"/>
      <c r="L34" s="3"/>
      <c r="M34" s="3"/>
      <c r="N34" s="3"/>
    </row>
    <row r="35" spans="2:14" ht="6.75" customHeight="1" thickBot="1">
      <c r="B35" s="9"/>
      <c r="C35" s="2"/>
      <c r="D35" s="4"/>
      <c r="E35" s="4"/>
      <c r="F35" s="9"/>
      <c r="G35" s="9"/>
      <c r="H35" s="9"/>
      <c r="I35" s="9"/>
      <c r="J35" s="9"/>
      <c r="K35" s="9"/>
      <c r="L35" s="9"/>
      <c r="M35" s="9"/>
      <c r="N35" s="9"/>
    </row>
    <row r="36" spans="2:14" ht="81.75" customHeight="1" thickBot="1" thickTop="1">
      <c r="B36" s="28" t="s">
        <v>29</v>
      </c>
      <c r="C36" s="29"/>
      <c r="D36" s="29"/>
      <c r="E36" s="29"/>
      <c r="F36" s="29"/>
      <c r="G36" s="29"/>
      <c r="H36" s="30"/>
      <c r="I36" s="13"/>
      <c r="J36" s="13"/>
      <c r="K36" s="13"/>
      <c r="L36" s="13"/>
      <c r="M36" s="13"/>
      <c r="N36" s="13"/>
    </row>
    <row r="37" spans="2:14" ht="7.5" customHeight="1" thickTop="1">
      <c r="B37" s="13"/>
      <c r="C37" s="2"/>
      <c r="D37" s="14"/>
      <c r="E37" s="13"/>
      <c r="F37" s="13"/>
      <c r="G37" s="13"/>
      <c r="H37" s="13"/>
      <c r="I37" s="13"/>
      <c r="J37" s="13"/>
      <c r="K37" s="13"/>
      <c r="L37" s="13"/>
      <c r="M37" s="13"/>
      <c r="N37" s="13"/>
    </row>
    <row r="38" spans="2:14" ht="18" customHeight="1">
      <c r="B38" s="24" t="s">
        <v>3</v>
      </c>
      <c r="C38" s="13" t="s">
        <v>0</v>
      </c>
      <c r="D38" s="24">
        <v>1</v>
      </c>
      <c r="E38" s="24"/>
      <c r="F38" s="24">
        <v>2</v>
      </c>
      <c r="G38" s="24">
        <f aca="true" t="shared" si="7" ref="G38:N38">F38+1</f>
        <v>3</v>
      </c>
      <c r="H38" s="24">
        <f>G38+1</f>
        <v>4</v>
      </c>
      <c r="I38" s="24">
        <f t="shared" si="7"/>
        <v>5</v>
      </c>
      <c r="J38" s="24">
        <f t="shared" si="7"/>
        <v>6</v>
      </c>
      <c r="K38" s="24">
        <f t="shared" si="7"/>
        <v>7</v>
      </c>
      <c r="L38" s="24">
        <f t="shared" si="7"/>
        <v>8</v>
      </c>
      <c r="M38" s="24">
        <f t="shared" si="7"/>
        <v>9</v>
      </c>
      <c r="N38" s="24">
        <f t="shared" si="7"/>
        <v>10</v>
      </c>
    </row>
    <row r="39" spans="2:14" ht="31.5" customHeight="1">
      <c r="B39" s="24"/>
      <c r="C39" s="23" t="s">
        <v>2</v>
      </c>
      <c r="D39" s="23" t="s">
        <v>4</v>
      </c>
      <c r="E39" s="23" t="s">
        <v>5</v>
      </c>
      <c r="F39" s="24"/>
      <c r="G39" s="24"/>
      <c r="H39" s="24"/>
      <c r="I39" s="24"/>
      <c r="J39" s="24"/>
      <c r="K39" s="24"/>
      <c r="L39" s="24"/>
      <c r="M39" s="24"/>
      <c r="N39" s="24"/>
    </row>
    <row r="40" spans="2:14" ht="15">
      <c r="B40" s="6" t="s">
        <v>11</v>
      </c>
      <c r="C40" s="7">
        <f>NPV($C$46,$E40:$N40)*(1+$C$46)^0.5</f>
        <v>2805</v>
      </c>
      <c r="D40" s="10">
        <f>D6</f>
        <v>60</v>
      </c>
      <c r="E40" s="11">
        <f aca="true" t="shared" si="8" ref="E40:N40">E6</f>
        <v>60</v>
      </c>
      <c r="F40" s="11">
        <f t="shared" si="8"/>
        <v>170</v>
      </c>
      <c r="G40" s="11">
        <f t="shared" si="8"/>
        <v>215</v>
      </c>
      <c r="H40" s="11">
        <f t="shared" si="8"/>
        <v>250</v>
      </c>
      <c r="I40" s="11">
        <f t="shared" si="8"/>
        <v>285</v>
      </c>
      <c r="J40" s="11">
        <f t="shared" si="8"/>
        <v>315</v>
      </c>
      <c r="K40" s="11">
        <f t="shared" si="8"/>
        <v>340</v>
      </c>
      <c r="L40" s="11">
        <f t="shared" si="8"/>
        <v>365</v>
      </c>
      <c r="M40" s="11">
        <f t="shared" si="8"/>
        <v>390</v>
      </c>
      <c r="N40" s="11">
        <f t="shared" si="8"/>
        <v>415</v>
      </c>
    </row>
    <row r="41" spans="2:14" ht="15">
      <c r="B41" s="6" t="s">
        <v>7</v>
      </c>
      <c r="C41" s="7">
        <f>NPV($C$46,$E41:$N41)*(1+$C$46)^0.5</f>
        <v>2850</v>
      </c>
      <c r="D41" s="10">
        <v>0</v>
      </c>
      <c r="E41" s="11">
        <f>E7+15</f>
        <v>95</v>
      </c>
      <c r="F41" s="11">
        <f aca="true" t="shared" si="9" ref="F41:N41">F7+15</f>
        <v>145</v>
      </c>
      <c r="G41" s="11">
        <f t="shared" si="9"/>
        <v>190</v>
      </c>
      <c r="H41" s="11">
        <f t="shared" si="9"/>
        <v>235</v>
      </c>
      <c r="I41" s="11">
        <f t="shared" si="9"/>
        <v>275</v>
      </c>
      <c r="J41" s="11">
        <f t="shared" si="9"/>
        <v>315</v>
      </c>
      <c r="K41" s="11">
        <f t="shared" si="9"/>
        <v>355</v>
      </c>
      <c r="L41" s="11">
        <f t="shared" si="9"/>
        <v>385</v>
      </c>
      <c r="M41" s="11">
        <f t="shared" si="9"/>
        <v>415</v>
      </c>
      <c r="N41" s="11">
        <f t="shared" si="9"/>
        <v>440</v>
      </c>
    </row>
    <row r="42" spans="2:14" ht="15">
      <c r="B42" s="6" t="s">
        <v>8</v>
      </c>
      <c r="C42" s="7">
        <f>NPV($C$46,$E42:$N42)*(1+$C$46)^0.5</f>
        <v>5400</v>
      </c>
      <c r="D42" s="10">
        <f>D25</f>
        <v>0</v>
      </c>
      <c r="E42" s="11">
        <f>E8</f>
        <v>160</v>
      </c>
      <c r="F42" s="11">
        <f aca="true" t="shared" si="10" ref="F42:N42">F8</f>
        <v>260</v>
      </c>
      <c r="G42" s="11">
        <f t="shared" si="10"/>
        <v>350</v>
      </c>
      <c r="H42" s="11">
        <f t="shared" si="10"/>
        <v>440</v>
      </c>
      <c r="I42" s="11">
        <f t="shared" si="10"/>
        <v>520</v>
      </c>
      <c r="J42" s="11">
        <f t="shared" si="10"/>
        <v>600</v>
      </c>
      <c r="K42" s="11">
        <f t="shared" si="10"/>
        <v>680</v>
      </c>
      <c r="L42" s="11">
        <f t="shared" si="10"/>
        <v>740</v>
      </c>
      <c r="M42" s="11">
        <f t="shared" si="10"/>
        <v>800</v>
      </c>
      <c r="N42" s="11">
        <f t="shared" si="10"/>
        <v>850</v>
      </c>
    </row>
    <row r="43" spans="2:14" ht="15">
      <c r="B43" s="6"/>
      <c r="C43" s="7"/>
      <c r="D43" s="14"/>
      <c r="E43" s="13"/>
      <c r="F43" s="13"/>
      <c r="G43" s="13"/>
      <c r="H43" s="13"/>
      <c r="I43" s="13"/>
      <c r="J43" s="13"/>
      <c r="K43" s="13"/>
      <c r="L43" s="13"/>
      <c r="M43" s="13"/>
      <c r="N43" s="13"/>
    </row>
    <row r="44" spans="2:14" ht="15">
      <c r="B44" s="6" t="s">
        <v>13</v>
      </c>
      <c r="C44" s="7">
        <f>NPV($C$46,$E44:$N44)*(1+$C$46)^0.5</f>
        <v>2850</v>
      </c>
      <c r="D44" s="7">
        <f aca="true" t="shared" si="11" ref="D44:N44">MIN((1+$C$47)*D41,D42)</f>
        <v>0</v>
      </c>
      <c r="E44" s="7">
        <f t="shared" si="11"/>
        <v>95</v>
      </c>
      <c r="F44" s="7">
        <f t="shared" si="11"/>
        <v>145</v>
      </c>
      <c r="G44" s="7">
        <f t="shared" si="11"/>
        <v>190</v>
      </c>
      <c r="H44" s="7">
        <f t="shared" si="11"/>
        <v>235</v>
      </c>
      <c r="I44" s="7">
        <f t="shared" si="11"/>
        <v>275</v>
      </c>
      <c r="J44" s="7">
        <f t="shared" si="11"/>
        <v>315</v>
      </c>
      <c r="K44" s="7">
        <f t="shared" si="11"/>
        <v>355</v>
      </c>
      <c r="L44" s="7">
        <f t="shared" si="11"/>
        <v>385</v>
      </c>
      <c r="M44" s="7">
        <f t="shared" si="11"/>
        <v>415</v>
      </c>
      <c r="N44" s="7">
        <f t="shared" si="11"/>
        <v>440</v>
      </c>
    </row>
    <row r="45" spans="2:14" ht="15">
      <c r="B45" s="6"/>
      <c r="C45" s="7"/>
      <c r="D45" s="14"/>
      <c r="E45" s="3"/>
      <c r="F45" s="3"/>
      <c r="G45" s="3"/>
      <c r="H45" s="3"/>
      <c r="I45" s="3"/>
      <c r="J45" s="3"/>
      <c r="K45" s="3"/>
      <c r="L45" s="3"/>
      <c r="M45" s="3"/>
      <c r="N45" s="3"/>
    </row>
    <row r="46" spans="2:3" ht="15">
      <c r="B46" s="17" t="s">
        <v>14</v>
      </c>
      <c r="C46" s="18">
        <v>0</v>
      </c>
    </row>
    <row r="47" spans="2:14" ht="15">
      <c r="B47" s="6" t="s">
        <v>9</v>
      </c>
      <c r="C47" s="19">
        <f>MAX((C40/C41-1),0)</f>
        <v>0</v>
      </c>
      <c r="D47" s="14"/>
      <c r="E47" s="13"/>
      <c r="F47" s="13"/>
      <c r="G47" s="13"/>
      <c r="H47" s="13"/>
      <c r="I47" s="13"/>
      <c r="J47" s="13"/>
      <c r="K47" s="13"/>
      <c r="L47" s="13"/>
      <c r="M47" s="13"/>
      <c r="N47" s="13"/>
    </row>
    <row r="48" spans="2:14" ht="15">
      <c r="B48" s="6" t="s">
        <v>12</v>
      </c>
      <c r="C48" s="7">
        <f>NPV($C$46,$D40+$E40,$F40:$N40)*(1+$C$46)^0.5</f>
        <v>2865</v>
      </c>
      <c r="D48" s="14"/>
      <c r="E48" s="3"/>
      <c r="F48" s="3"/>
      <c r="G48" s="3"/>
      <c r="H48" s="3"/>
      <c r="I48" s="3"/>
      <c r="J48" s="3"/>
      <c r="K48" s="3"/>
      <c r="L48" s="3"/>
      <c r="M48" s="3"/>
      <c r="N48" s="3"/>
    </row>
    <row r="49" spans="2:14" ht="15">
      <c r="B49" s="6" t="s">
        <v>10</v>
      </c>
      <c r="C49" s="7">
        <f>NPV($C$46,$D44+$E44,$F44:$N44)*(1+$C$46)^0.5</f>
        <v>2850</v>
      </c>
      <c r="D49" s="14"/>
      <c r="E49" s="3"/>
      <c r="F49" s="3"/>
      <c r="G49" s="3"/>
      <c r="H49" s="3"/>
      <c r="I49" s="3"/>
      <c r="J49" s="3"/>
      <c r="K49" s="3"/>
      <c r="L49" s="3"/>
      <c r="M49" s="3"/>
      <c r="N49" s="3"/>
    </row>
    <row r="50" spans="2:14" ht="15.75">
      <c r="B50" s="15" t="s">
        <v>1</v>
      </c>
      <c r="C50" s="16">
        <f>MAX(C48-C49,0)</f>
        <v>15</v>
      </c>
      <c r="D50" s="12" t="s">
        <v>24</v>
      </c>
      <c r="E50" s="3"/>
      <c r="F50" s="3"/>
      <c r="G50" s="3"/>
      <c r="H50" s="3"/>
      <c r="I50" s="3"/>
      <c r="J50" s="3"/>
      <c r="K50" s="3"/>
      <c r="L50" s="3"/>
      <c r="M50" s="3"/>
      <c r="N50" s="3"/>
    </row>
    <row r="51" spans="2:14" ht="15">
      <c r="B51" s="6"/>
      <c r="C51" s="7"/>
      <c r="D51" s="20" t="s">
        <v>20</v>
      </c>
      <c r="E51" s="3"/>
      <c r="F51" s="3"/>
      <c r="G51" s="3"/>
      <c r="H51" s="3"/>
      <c r="I51" s="3"/>
      <c r="J51" s="3"/>
      <c r="K51" s="3"/>
      <c r="L51" s="3"/>
      <c r="M51" s="3"/>
      <c r="N51" s="3"/>
    </row>
    <row r="52" spans="2:14" ht="6.75" customHeight="1" thickBot="1">
      <c r="B52" s="13"/>
      <c r="C52" s="2"/>
      <c r="D52" s="4"/>
      <c r="E52" s="4"/>
      <c r="F52" s="13"/>
      <c r="G52" s="13"/>
      <c r="H52" s="13"/>
      <c r="I52" s="13"/>
      <c r="J52" s="13"/>
      <c r="K52" s="13"/>
      <c r="L52" s="13"/>
      <c r="M52" s="13"/>
      <c r="N52" s="13"/>
    </row>
    <row r="53" spans="2:14" ht="81.75" customHeight="1" thickBot="1" thickTop="1">
      <c r="B53" s="28" t="s">
        <v>23</v>
      </c>
      <c r="C53" s="29"/>
      <c r="D53" s="29"/>
      <c r="E53" s="29"/>
      <c r="F53" s="29"/>
      <c r="G53" s="29"/>
      <c r="H53" s="30"/>
      <c r="I53" s="9"/>
      <c r="J53" s="9"/>
      <c r="K53" s="9"/>
      <c r="L53" s="9"/>
      <c r="M53" s="9"/>
      <c r="N53" s="9"/>
    </row>
    <row r="54" spans="2:14" ht="7.5" customHeight="1" thickTop="1">
      <c r="B54" s="9"/>
      <c r="C54" s="2"/>
      <c r="D54" s="8"/>
      <c r="E54" s="9"/>
      <c r="F54" s="9"/>
      <c r="G54" s="9"/>
      <c r="H54" s="9"/>
      <c r="I54" s="9"/>
      <c r="J54" s="9"/>
      <c r="K54" s="9"/>
      <c r="L54" s="9"/>
      <c r="M54" s="9"/>
      <c r="N54" s="9"/>
    </row>
    <row r="55" spans="2:14" ht="18" customHeight="1">
      <c r="B55" s="24" t="s">
        <v>3</v>
      </c>
      <c r="C55" s="13" t="s">
        <v>0</v>
      </c>
      <c r="D55" s="24">
        <v>1</v>
      </c>
      <c r="E55" s="24"/>
      <c r="F55" s="24">
        <v>2</v>
      </c>
      <c r="G55" s="24">
        <f aca="true" t="shared" si="12" ref="G55:N55">F55+1</f>
        <v>3</v>
      </c>
      <c r="H55" s="24">
        <f>G55+1</f>
        <v>4</v>
      </c>
      <c r="I55" s="24">
        <f t="shared" si="12"/>
        <v>5</v>
      </c>
      <c r="J55" s="24">
        <f t="shared" si="12"/>
        <v>6</v>
      </c>
      <c r="K55" s="24">
        <f t="shared" si="12"/>
        <v>7</v>
      </c>
      <c r="L55" s="24">
        <f t="shared" si="12"/>
        <v>8</v>
      </c>
      <c r="M55" s="24">
        <f t="shared" si="12"/>
        <v>9</v>
      </c>
      <c r="N55" s="24">
        <f t="shared" si="12"/>
        <v>10</v>
      </c>
    </row>
    <row r="56" spans="2:14" ht="31.5" customHeight="1">
      <c r="B56" s="24"/>
      <c r="C56" s="23" t="s">
        <v>2</v>
      </c>
      <c r="D56" s="23" t="s">
        <v>4</v>
      </c>
      <c r="E56" s="23" t="s">
        <v>5</v>
      </c>
      <c r="F56" s="24"/>
      <c r="G56" s="24"/>
      <c r="H56" s="24"/>
      <c r="I56" s="24"/>
      <c r="J56" s="24"/>
      <c r="K56" s="24"/>
      <c r="L56" s="24"/>
      <c r="M56" s="24"/>
      <c r="N56" s="24"/>
    </row>
    <row r="57" spans="2:14" ht="15">
      <c r="B57" s="6" t="s">
        <v>11</v>
      </c>
      <c r="C57" s="7">
        <f>NPV($C$63,$E57:$N57)*(1+$C$63)^0.5</f>
        <v>2805</v>
      </c>
      <c r="D57" s="10">
        <f>D6</f>
        <v>60</v>
      </c>
      <c r="E57" s="11">
        <f aca="true" t="shared" si="13" ref="E57:N57">E6</f>
        <v>60</v>
      </c>
      <c r="F57" s="11">
        <f t="shared" si="13"/>
        <v>170</v>
      </c>
      <c r="G57" s="11">
        <f t="shared" si="13"/>
        <v>215</v>
      </c>
      <c r="H57" s="11">
        <f t="shared" si="13"/>
        <v>250</v>
      </c>
      <c r="I57" s="11">
        <f t="shared" si="13"/>
        <v>285</v>
      </c>
      <c r="J57" s="11">
        <f t="shared" si="13"/>
        <v>315</v>
      </c>
      <c r="K57" s="11">
        <f t="shared" si="13"/>
        <v>340</v>
      </c>
      <c r="L57" s="11">
        <f t="shared" si="13"/>
        <v>365</v>
      </c>
      <c r="M57" s="11">
        <f t="shared" si="13"/>
        <v>390</v>
      </c>
      <c r="N57" s="11">
        <f t="shared" si="13"/>
        <v>415</v>
      </c>
    </row>
    <row r="58" spans="2:14" ht="15">
      <c r="B58" s="6" t="s">
        <v>7</v>
      </c>
      <c r="C58" s="7">
        <f>NPV($C$63,$E58:$N58)*(1+$C$63)^0.5</f>
        <v>2700</v>
      </c>
      <c r="D58" s="10">
        <f>D7</f>
        <v>0</v>
      </c>
      <c r="E58" s="11">
        <f aca="true" t="shared" si="14" ref="E58:N58">E7</f>
        <v>80</v>
      </c>
      <c r="F58" s="11">
        <f t="shared" si="14"/>
        <v>130</v>
      </c>
      <c r="G58" s="11">
        <f t="shared" si="14"/>
        <v>175</v>
      </c>
      <c r="H58" s="11">
        <f t="shared" si="14"/>
        <v>220</v>
      </c>
      <c r="I58" s="11">
        <f t="shared" si="14"/>
        <v>260</v>
      </c>
      <c r="J58" s="11">
        <f t="shared" si="14"/>
        <v>300</v>
      </c>
      <c r="K58" s="11">
        <f t="shared" si="14"/>
        <v>340</v>
      </c>
      <c r="L58" s="11">
        <f t="shared" si="14"/>
        <v>370</v>
      </c>
      <c r="M58" s="11">
        <f t="shared" si="14"/>
        <v>400</v>
      </c>
      <c r="N58" s="11">
        <f t="shared" si="14"/>
        <v>425</v>
      </c>
    </row>
    <row r="59" spans="2:14" ht="15">
      <c r="B59" s="6" t="s">
        <v>8</v>
      </c>
      <c r="C59" s="7">
        <f>NPV($C$63,$E59:$N59)*(1+$C$63)^0.5</f>
        <v>2787</v>
      </c>
      <c r="D59" s="10">
        <v>0</v>
      </c>
      <c r="E59" s="11">
        <v>82</v>
      </c>
      <c r="F59" s="11">
        <v>135</v>
      </c>
      <c r="G59" s="11">
        <v>180</v>
      </c>
      <c r="H59" s="11">
        <v>225</v>
      </c>
      <c r="I59" s="11">
        <v>270</v>
      </c>
      <c r="J59" s="11">
        <v>310</v>
      </c>
      <c r="K59" s="11">
        <v>350</v>
      </c>
      <c r="L59" s="11">
        <v>380</v>
      </c>
      <c r="M59" s="11">
        <v>415</v>
      </c>
      <c r="N59" s="11">
        <v>440</v>
      </c>
    </row>
    <row r="60" spans="2:14" ht="15">
      <c r="B60" s="6"/>
      <c r="C60" s="7"/>
      <c r="D60" s="5"/>
      <c r="E60" s="1"/>
      <c r="F60" s="1"/>
      <c r="G60" s="1"/>
      <c r="H60" s="1"/>
      <c r="I60" s="1"/>
      <c r="J60" s="1"/>
      <c r="K60" s="1"/>
      <c r="L60" s="1"/>
      <c r="M60" s="1"/>
      <c r="N60" s="1"/>
    </row>
    <row r="61" spans="2:14" ht="15">
      <c r="B61" s="6" t="s">
        <v>13</v>
      </c>
      <c r="C61" s="7">
        <f>NPV($C$63,$E61:$N61)*(1+$C$63)^0.5</f>
        <v>2787</v>
      </c>
      <c r="D61" s="7">
        <f aca="true" t="shared" si="15" ref="D61:N61">MIN((1+$C$64)*D58,D59)</f>
        <v>0</v>
      </c>
      <c r="E61" s="7">
        <f t="shared" si="15"/>
        <v>82</v>
      </c>
      <c r="F61" s="7">
        <f t="shared" si="15"/>
        <v>135</v>
      </c>
      <c r="G61" s="7">
        <f t="shared" si="15"/>
        <v>180</v>
      </c>
      <c r="H61" s="7">
        <f t="shared" si="15"/>
        <v>225</v>
      </c>
      <c r="I61" s="7">
        <f t="shared" si="15"/>
        <v>270</v>
      </c>
      <c r="J61" s="7">
        <f t="shared" si="15"/>
        <v>310</v>
      </c>
      <c r="K61" s="7">
        <f t="shared" si="15"/>
        <v>350</v>
      </c>
      <c r="L61" s="7">
        <f t="shared" si="15"/>
        <v>380</v>
      </c>
      <c r="M61" s="7">
        <f t="shared" si="15"/>
        <v>415</v>
      </c>
      <c r="N61" s="7">
        <f t="shared" si="15"/>
        <v>440</v>
      </c>
    </row>
    <row r="62" spans="2:14" ht="15">
      <c r="B62" s="6"/>
      <c r="C62" s="7"/>
      <c r="D62" s="5"/>
      <c r="E62" s="3"/>
      <c r="F62" s="3"/>
      <c r="G62" s="3"/>
      <c r="H62" s="3"/>
      <c r="I62" s="3"/>
      <c r="J62" s="3"/>
      <c r="K62" s="3"/>
      <c r="L62" s="3"/>
      <c r="M62" s="3"/>
      <c r="N62" s="3"/>
    </row>
    <row r="63" spans="2:3" ht="15">
      <c r="B63" s="17" t="s">
        <v>14</v>
      </c>
      <c r="C63" s="18">
        <v>0</v>
      </c>
    </row>
    <row r="64" spans="2:14" ht="15">
      <c r="B64" s="6" t="s">
        <v>9</v>
      </c>
      <c r="C64" s="19">
        <f>MAX((C57/C58-1),0)</f>
        <v>0.03888888888888897</v>
      </c>
      <c r="D64" s="12" t="s">
        <v>25</v>
      </c>
      <c r="E64" s="1"/>
      <c r="F64" s="1"/>
      <c r="G64" s="1"/>
      <c r="H64" s="1"/>
      <c r="I64" s="1"/>
      <c r="J64" s="1"/>
      <c r="K64" s="1"/>
      <c r="L64" s="1"/>
      <c r="M64" s="1"/>
      <c r="N64" s="1"/>
    </row>
    <row r="65" spans="2:14" ht="15">
      <c r="B65" s="6" t="s">
        <v>12</v>
      </c>
      <c r="C65" s="7">
        <f>NPV($C$63,$D57+$E57,$F57:$N57)*(1+$C$63)^0.5</f>
        <v>2865</v>
      </c>
      <c r="D65" s="20" t="s">
        <v>26</v>
      </c>
      <c r="E65" s="3"/>
      <c r="F65" s="3"/>
      <c r="G65" s="3"/>
      <c r="H65" s="3"/>
      <c r="I65" s="3"/>
      <c r="J65" s="3"/>
      <c r="K65" s="3"/>
      <c r="L65" s="3"/>
      <c r="M65" s="3"/>
      <c r="N65" s="3"/>
    </row>
    <row r="66" spans="2:14" ht="15">
      <c r="B66" s="6" t="s">
        <v>10</v>
      </c>
      <c r="C66" s="7">
        <f>NPV($C$63,$D61+$E61,$F61:$N61)*(1+$C$63)^0.5</f>
        <v>2787</v>
      </c>
      <c r="D66" s="5"/>
      <c r="E66" s="3"/>
      <c r="F66" s="3"/>
      <c r="G66" s="3"/>
      <c r="H66" s="3"/>
      <c r="I66" s="3"/>
      <c r="J66" s="3"/>
      <c r="K66" s="3"/>
      <c r="L66" s="3"/>
      <c r="M66" s="3"/>
      <c r="N66" s="3"/>
    </row>
    <row r="67" spans="2:14" ht="15.75">
      <c r="B67" s="15" t="s">
        <v>1</v>
      </c>
      <c r="C67" s="16">
        <f>MAX(C65-C66,0)</f>
        <v>78</v>
      </c>
      <c r="D67" s="12" t="s">
        <v>21</v>
      </c>
      <c r="E67" s="3"/>
      <c r="F67" s="3"/>
      <c r="G67" s="3"/>
      <c r="H67" s="3"/>
      <c r="I67" s="3"/>
      <c r="J67" s="3"/>
      <c r="K67" s="3"/>
      <c r="L67" s="3"/>
      <c r="M67" s="3"/>
      <c r="N67" s="3"/>
    </row>
    <row r="68" spans="2:14" ht="15">
      <c r="B68" s="6"/>
      <c r="C68" s="1"/>
      <c r="D68" s="21" t="s">
        <v>18</v>
      </c>
      <c r="E68" s="1"/>
      <c r="F68" s="1"/>
      <c r="G68" s="1"/>
      <c r="H68" s="1"/>
      <c r="I68" s="1"/>
      <c r="J68" s="1"/>
      <c r="K68" s="1"/>
      <c r="L68" s="1"/>
      <c r="M68" s="1"/>
      <c r="N68" s="1"/>
    </row>
    <row r="69" spans="2:14" ht="6.75" customHeight="1">
      <c r="B69" s="22"/>
      <c r="C69" s="2"/>
      <c r="D69" s="4"/>
      <c r="E69" s="4"/>
      <c r="F69" s="22"/>
      <c r="G69" s="22"/>
      <c r="H69" s="22"/>
      <c r="I69" s="22"/>
      <c r="J69" s="22"/>
      <c r="K69" s="22"/>
      <c r="L69" s="22"/>
      <c r="M69" s="22"/>
      <c r="N69" s="22"/>
    </row>
  </sheetData>
  <sheetProtection/>
  <mergeCells count="49">
    <mergeCell ref="N38:N39"/>
    <mergeCell ref="J38:J39"/>
    <mergeCell ref="K38:K39"/>
    <mergeCell ref="D21:E21"/>
    <mergeCell ref="F21:F22"/>
    <mergeCell ref="B4:B5"/>
    <mergeCell ref="B21:B22"/>
    <mergeCell ref="B19:H19"/>
    <mergeCell ref="D4:E4"/>
    <mergeCell ref="K4:K5"/>
    <mergeCell ref="B55:B56"/>
    <mergeCell ref="I38:I39"/>
    <mergeCell ref="D38:E38"/>
    <mergeCell ref="F38:F39"/>
    <mergeCell ref="G38:G39"/>
    <mergeCell ref="N4:N5"/>
    <mergeCell ref="J21:J22"/>
    <mergeCell ref="K21:K22"/>
    <mergeCell ref="L21:L22"/>
    <mergeCell ref="M21:M22"/>
    <mergeCell ref="L4:L5"/>
    <mergeCell ref="M4:M5"/>
    <mergeCell ref="I4:I5"/>
    <mergeCell ref="B2:H2"/>
    <mergeCell ref="L38:L39"/>
    <mergeCell ref="M38:M39"/>
    <mergeCell ref="H38:H39"/>
    <mergeCell ref="B36:H36"/>
    <mergeCell ref="B38:B39"/>
    <mergeCell ref="B1:I1"/>
    <mergeCell ref="F4:F5"/>
    <mergeCell ref="G4:G5"/>
    <mergeCell ref="H4:H5"/>
    <mergeCell ref="N55:N56"/>
    <mergeCell ref="B53:H53"/>
    <mergeCell ref="G21:G22"/>
    <mergeCell ref="H21:H22"/>
    <mergeCell ref="I21:I22"/>
    <mergeCell ref="J4:J5"/>
    <mergeCell ref="N21:N22"/>
    <mergeCell ref="D55:E55"/>
    <mergeCell ref="F55:F56"/>
    <mergeCell ref="G55:G56"/>
    <mergeCell ref="H55:H56"/>
    <mergeCell ref="I55:I56"/>
    <mergeCell ref="J55:J56"/>
    <mergeCell ref="K55:K56"/>
    <mergeCell ref="L55:L56"/>
    <mergeCell ref="M55:M56"/>
  </mergeCells>
  <printOptions/>
  <pageMargins left="0.25" right="0.25" top="0.25" bottom="0.25" header="0.3" footer="0.3"/>
  <pageSetup fitToHeight="3" fitToWidth="1" horizontalDpi="600" verticalDpi="600" orientation="landscape" scale="79" r:id="rId2"/>
  <rowBreaks count="1" manualBreakCount="1">
    <brk id="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t96hhil</dc:creator>
  <cp:keywords/>
  <dc:description/>
  <cp:lastModifiedBy>Mazyck, Reggie</cp:lastModifiedBy>
  <cp:lastPrinted>2018-10-16T17:26:46Z</cp:lastPrinted>
  <dcterms:created xsi:type="dcterms:W3CDTF">2018-10-10T19:15:52Z</dcterms:created>
  <dcterms:modified xsi:type="dcterms:W3CDTF">2018-11-20T21:49:40Z</dcterms:modified>
  <cp:category/>
  <cp:version/>
  <cp:contentType/>
  <cp:contentStatus/>
</cp:coreProperties>
</file>